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010" tabRatio="678" activeTab="0"/>
  </bookViews>
  <sheets>
    <sheet name="Checkliste" sheetId="1" r:id="rId1"/>
    <sheet name="Referenz" sheetId="2" state="hidden" r:id="rId2"/>
  </sheets>
  <externalReferences>
    <externalReference r:id="rId5"/>
  </externalReferences>
  <definedNames>
    <definedName name="boolean">'Referenz'!$P$3:$P$4</definedName>
    <definedName name="boolean1">'Referenz'!$P$3:$P$5</definedName>
    <definedName name="boolean2">'Referenz'!$O$3:$O$5</definedName>
    <definedName name="boolean3">'Referenz'!$O$3:$O$6</definedName>
    <definedName name="_xlnm.Print_Area" localSheetId="0">'Checkliste'!$B$2:$J$47</definedName>
    <definedName name="_xlnm.Print_Area" localSheetId="1">'Referenz'!$A$1:$J$35</definedName>
    <definedName name="Ergebnis">'[1]Nachweis Tageslicht'!$C$56</definedName>
    <definedName name="Nutz">'Checkliste'!$E$11</definedName>
    <definedName name="Nutzung">'Checkliste'!$L$19</definedName>
    <definedName name="ProjectType_d">'[1]Constants'!$H$28:$H$29</definedName>
    <definedName name="Z_512AD148_7E10_478B_9D73_4158F3FA58A3_.wvu.PrintArea" localSheetId="0" hidden="1">'Checkliste'!$B$2:$J$47</definedName>
    <definedName name="Z_874EDD20_7120_4562_B5CC_D6E4400B8B7E_.wvu.PrintArea" localSheetId="0" hidden="1">'Checkliste'!$B$2:$J$47</definedName>
    <definedName name="Z_C4864308_CE14_4489_9EA9_A648B43C5F99_.wvu.PrintArea" localSheetId="0" hidden="1">'Checkliste'!$B$2:$J$47</definedName>
  </definedNames>
  <calcPr fullCalcOnLoad="1"/>
</workbook>
</file>

<file path=xl/sharedStrings.xml><?xml version="1.0" encoding="utf-8"?>
<sst xmlns="http://schemas.openxmlformats.org/spreadsheetml/2006/main" count="62" uniqueCount="54">
  <si>
    <t>Schule</t>
  </si>
  <si>
    <t>Verwaltung</t>
  </si>
  <si>
    <t>TOT</t>
  </si>
  <si>
    <t>Auslauf</t>
  </si>
  <si>
    <t>Sanitär</t>
  </si>
  <si>
    <t>N/A</t>
  </si>
  <si>
    <t>PUNKTENVERTEILUNG JA</t>
  </si>
  <si>
    <t>PUNKTENVERTEILUNG Zum Teil</t>
  </si>
  <si>
    <t>* Link: http://www.bfe.admin.ch/energieetikette/04901/</t>
  </si>
  <si>
    <t>Punkte</t>
  </si>
  <si>
    <t>Mehrfamilienhaus oder kleiner Wohnbau</t>
  </si>
  <si>
    <t>Si</t>
  </si>
  <si>
    <t>in parte</t>
  </si>
  <si>
    <t>No</t>
  </si>
  <si>
    <r>
      <t>Check-list "Utilizzo efficiente dell'acqua potabile" MINERGIE-ECO</t>
    </r>
    <r>
      <rPr>
        <b/>
        <vertAlign val="superscript"/>
        <sz val="16"/>
        <rFont val="Arial"/>
        <family val="2"/>
      </rPr>
      <t>®</t>
    </r>
  </si>
  <si>
    <t>Questa Check-list è necessaria per rispondere ai requisiti GN09/GM09 e GN10/GM10  del catalogo dei requisiti Minergie-ECO 2011</t>
  </si>
  <si>
    <r>
      <t xml:space="preserve">Osservazione sulla check-list "Protezione acustica degli impianti tecnici dsell'edificio" MINERGIE-ECO®
</t>
    </r>
    <r>
      <rPr>
        <sz val="9"/>
        <rFont val="Arial"/>
        <family val="2"/>
      </rPr>
      <t>I campi "Progetto" e "Autore" sono da riempire obbligatoriamente.
Ogni requisito é ponderato tramite un numero di punti.
Dopo aver esaminato il requisisto, bisogna selezionare nel menu a tendina la risposta corrispondente (si o no).
I risultati di questa check-list sono stabiliti per mezzo di valori limite indicati automaticamente.</t>
    </r>
  </si>
  <si>
    <t>Data</t>
  </si>
  <si>
    <t>Progetto</t>
  </si>
  <si>
    <t>Autore</t>
  </si>
  <si>
    <t>Utilizzo</t>
  </si>
  <si>
    <t>Note</t>
  </si>
  <si>
    <t>abitativo</t>
  </si>
  <si>
    <t>scuole</t>
  </si>
  <si>
    <t>scuola</t>
  </si>
  <si>
    <t>amministrativo</t>
  </si>
  <si>
    <t>Catalogo</t>
  </si>
  <si>
    <t xml:space="preserve">WC con sciacquone a due flussi o con comando d'interruzione del risciacquo ("si"- tutti gli apparecchi, "in parte"- almeno 50% degli apparecchi) </t>
  </si>
  <si>
    <t xml:space="preserve">Orinatoi senza acqua o orinatoi con flusso di un litro (se la manutenzione é garantita) o orinatoi con risciacquo automatico al posto dello sciacquone (senza risciacquo sincronizzato del gruppo orinatoi!) ("si"- tutti gli apparecchi, "in parte"- almeno 50% degli apparecchi, "N/A - orinatoi non previsti)  </t>
  </si>
  <si>
    <t xml:space="preserve">Lavatrici con etichetta energetica classe AAA ("N/A"- lavatrice non prevista) </t>
  </si>
  <si>
    <t>Lavastoviglie con etichetta energetica classe AAA ("N/A")- lavastoviglie non prevista)</t>
  </si>
  <si>
    <t xml:space="preserve">Miscelatori termostatici e/o monocomando ("si"- tutti i miscelatori, "in parte"- più del 50% dei miscelatori) </t>
  </si>
  <si>
    <t>Temporizzatore per le docce ('si' - tutte le docce, 'in parte' - più del 50% delle docce, 'N/A' - non sono previste docce)</t>
  </si>
  <si>
    <t>Apparecchi per il risparmio dell'acqua nelle docce ('N/A' - non sono previste docce)</t>
  </si>
  <si>
    <t>Rubinetteria con una buona etichetta energetica ("si"- tutti i rubinetti in classe A, "in parte" - tutti i rubinetti in classe "A" e "B")</t>
  </si>
  <si>
    <t>Gli sciaquoni dei WC sono raccordati acque piovane/acque grige ("si"- tutti gli sciacquoni sono collegati, "in parte" - almeno 50% degli sciacquoni sono collegati)</t>
  </si>
  <si>
    <t>Somma</t>
  </si>
  <si>
    <t>Valore limite (esigenze minime GN09/GM09)</t>
  </si>
  <si>
    <t>Tema</t>
  </si>
  <si>
    <t>Requisiti</t>
  </si>
  <si>
    <t xml:space="preserve">Punti Max. </t>
  </si>
  <si>
    <t>Risposta</t>
  </si>
  <si>
    <t>Apparecchi sanitari</t>
  </si>
  <si>
    <t>Armature</t>
  </si>
  <si>
    <t>Impianti speciali</t>
  </si>
  <si>
    <t>Impianti Speciali</t>
  </si>
  <si>
    <t>Risultato</t>
  </si>
  <si>
    <t>Lavandini per le pulizie con miscelatore a doppia manopola  ('si' - più del 90% ; 'N/A' - non sono previsti lavandini di questo tipo.)</t>
  </si>
  <si>
    <t>Valore limite (esigenze accresiute GN10/GM10)</t>
  </si>
  <si>
    <t>Rubinetteria automatica (con sensore) ("si"- tutti i rubinetti, "in parte"- più del 50% dei rubinetti)</t>
  </si>
  <si>
    <t>Conteggi del cosumo in base alle unità funzionali (Unità funzionale p.es. palestre, aule, superfici di circolazione, ecc. per scuole) Istallazione di:
- contatori d'acqua calda
- contatori d'acqua fredda 
("in parte" - previsti come opzione, ev. istallazione di un raccordo; 'N/A' - locatario intividuale)</t>
  </si>
  <si>
    <t>Recupero delle acque piovane / acque grigie in serbatoi appropriati per irrigare il giardino ('N/A' - non è presente il giardino)</t>
  </si>
  <si>
    <t>Recupero delle acque piovane / acque grigie in serbatoi appropriati per le lavatrici ('Si' - tutte le lavatrici sono connesse 'in parte' - più del 50% delle lavatrici collegate, 'N/A' - non sono previste lavatrici)</t>
  </si>
  <si>
    <t>Vasche da bagno con la possibilità di fare la doccia ("Si"- più del 90% delle vasche da bagno; "N/A"- Non sono previste vasche da bagno)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</si>
</sst>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m²&quot;"/>
    <numFmt numFmtId="185" formatCode="#,##0.0"/>
    <numFmt numFmtId="186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i/>
      <sz val="10"/>
      <color indexed="2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79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 applyProtection="1">
      <alignment/>
      <protection hidden="1"/>
    </xf>
    <xf numFmtId="0" fontId="6" fillId="32" borderId="11" xfId="0" applyFont="1" applyFill="1" applyBorder="1" applyAlignment="1" applyProtection="1">
      <alignment/>
      <protection hidden="1"/>
    </xf>
    <xf numFmtId="0" fontId="7" fillId="32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/>
      <protection hidden="1"/>
    </xf>
    <xf numFmtId="0" fontId="10" fillId="32" borderId="0" xfId="0" applyFont="1" applyFill="1" applyAlignment="1" applyProtection="1">
      <alignment vertical="center"/>
      <protection hidden="1"/>
    </xf>
    <xf numFmtId="22" fontId="7" fillId="32" borderId="0" xfId="0" applyNumberFormat="1" applyFont="1" applyFill="1" applyAlignment="1" applyProtection="1">
      <alignment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1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wrapText="1"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12" fillId="34" borderId="0" xfId="0" applyFont="1" applyFill="1" applyBorder="1" applyAlignment="1" applyProtection="1">
      <alignment vertical="center" wrapText="1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 wrapText="1"/>
      <protection hidden="1"/>
    </xf>
    <xf numFmtId="0" fontId="1" fillId="4" borderId="10" xfId="0" applyFont="1" applyFill="1" applyBorder="1" applyAlignment="1" applyProtection="1">
      <alignment horizontal="left" vertical="center"/>
      <protection locked="0"/>
    </xf>
    <xf numFmtId="22" fontId="1" fillId="4" borderId="10" xfId="0" applyNumberFormat="1" applyFont="1" applyFill="1" applyBorder="1" applyAlignment="1" applyProtection="1">
      <alignment horizontal="left" vertical="center"/>
      <protection locked="0"/>
    </xf>
    <xf numFmtId="0" fontId="4" fillId="32" borderId="0" xfId="48" applyFill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11" fillId="34" borderId="0" xfId="0" applyFont="1" applyFill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5" borderId="0" xfId="0" applyFont="1" applyFill="1" applyAlignment="1" applyProtection="1">
      <alignment/>
      <protection hidden="1"/>
    </xf>
    <xf numFmtId="0" fontId="12" fillId="35" borderId="0" xfId="0" applyFont="1" applyFill="1" applyBorder="1" applyAlignment="1" applyProtection="1">
      <alignment vertical="center" wrapText="1"/>
      <protection hidden="1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 applyProtection="1">
      <alignment vertical="center" textRotation="90" wrapText="1"/>
      <protection hidden="1"/>
    </xf>
    <xf numFmtId="0" fontId="0" fillId="37" borderId="0" xfId="0" applyFont="1" applyFill="1" applyAlignment="1" applyProtection="1">
      <alignment/>
      <protection hidden="1"/>
    </xf>
    <xf numFmtId="0" fontId="8" fillId="37" borderId="0" xfId="0" applyFont="1" applyFill="1" applyBorder="1" applyAlignment="1" applyProtection="1">
      <alignment/>
      <protection hidden="1"/>
    </xf>
    <xf numFmtId="0" fontId="7" fillId="37" borderId="0" xfId="0" applyFont="1" applyFill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Alignment="1" applyProtection="1">
      <alignment/>
      <protection hidden="1"/>
    </xf>
    <xf numFmtId="0" fontId="15" fillId="32" borderId="0" xfId="0" applyFont="1" applyFill="1" applyAlignment="1" applyProtection="1">
      <alignment/>
      <protection hidden="1"/>
    </xf>
    <xf numFmtId="0" fontId="14" fillId="32" borderId="0" xfId="0" applyFont="1" applyFill="1" applyAlignment="1" applyProtection="1">
      <alignment/>
      <protection hidden="1"/>
    </xf>
    <xf numFmtId="0" fontId="17" fillId="32" borderId="11" xfId="0" applyFont="1" applyFill="1" applyBorder="1" applyAlignment="1" applyProtection="1">
      <alignment/>
      <protection hidden="1"/>
    </xf>
    <xf numFmtId="0" fontId="2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 applyProtection="1">
      <alignment horizontal="center" textRotation="90"/>
      <protection/>
    </xf>
    <xf numFmtId="0" fontId="1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12" fillId="32" borderId="12" xfId="0" applyFont="1" applyFill="1" applyBorder="1" applyAlignment="1" applyProtection="1">
      <alignment wrapText="1"/>
      <protection/>
    </xf>
    <xf numFmtId="0" fontId="0" fillId="32" borderId="12" xfId="0" applyFont="1" applyFill="1" applyBorder="1" applyAlignment="1" applyProtection="1">
      <alignment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32" borderId="13" xfId="0" applyFont="1" applyFill="1" applyBorder="1" applyAlignment="1">
      <alignment/>
    </xf>
    <xf numFmtId="0" fontId="0" fillId="32" borderId="0" xfId="0" applyFont="1" applyFill="1" applyBorder="1" applyAlignment="1" applyProtection="1">
      <alignment horizontal="center" vertical="center"/>
      <protection/>
    </xf>
    <xf numFmtId="0" fontId="13" fillId="32" borderId="12" xfId="0" applyFont="1" applyFill="1" applyBorder="1" applyAlignment="1" applyProtection="1">
      <alignment vertical="top" wrapText="1"/>
      <protection/>
    </xf>
    <xf numFmtId="0" fontId="0" fillId="32" borderId="12" xfId="0" applyFont="1" applyFill="1" applyBorder="1" applyAlignment="1" applyProtection="1" quotePrefix="1">
      <alignment horizontal="center" vertical="center"/>
      <protection/>
    </xf>
    <xf numFmtId="0" fontId="13" fillId="0" borderId="12" xfId="0" applyFont="1" applyFill="1" applyBorder="1" applyAlignment="1" applyProtection="1">
      <alignment vertical="top" wrapText="1"/>
      <protection/>
    </xf>
    <xf numFmtId="0" fontId="14" fillId="38" borderId="0" xfId="0" applyFont="1" applyFill="1" applyBorder="1" applyAlignment="1" applyProtection="1">
      <alignment horizontal="center" vertical="center"/>
      <protection hidden="1"/>
    </xf>
    <xf numFmtId="0" fontId="0" fillId="39" borderId="0" xfId="0" applyFont="1" applyFill="1" applyAlignment="1" applyProtection="1">
      <alignment horizontal="center" vertical="center" textRotation="90" wrapText="1"/>
      <protection hidden="1"/>
    </xf>
    <xf numFmtId="0" fontId="0" fillId="40" borderId="0" xfId="0" applyFont="1" applyFill="1" applyAlignment="1" applyProtection="1">
      <alignment horizontal="center" vertical="center" textRotation="90" wrapText="1"/>
      <protection hidden="1"/>
    </xf>
    <xf numFmtId="0" fontId="11" fillId="32" borderId="0" xfId="0" applyFont="1" applyFill="1" applyBorder="1" applyAlignment="1" applyProtection="1">
      <alignment horizontal="center"/>
      <protection hidden="1"/>
    </xf>
    <xf numFmtId="14" fontId="0" fillId="32" borderId="0" xfId="0" applyNumberFormat="1" applyFont="1" applyFill="1" applyAlignment="1" applyProtection="1">
      <alignment horizontal="center" vertical="center"/>
      <protection hidden="1"/>
    </xf>
    <xf numFmtId="0" fontId="0" fillId="32" borderId="0" xfId="0" applyFont="1" applyFill="1" applyAlignment="1" applyProtection="1">
      <alignment horizontal="center" vertical="center"/>
      <protection hidden="1"/>
    </xf>
    <xf numFmtId="0" fontId="9" fillId="34" borderId="13" xfId="0" applyFont="1" applyFill="1" applyBorder="1" applyAlignment="1" applyProtection="1">
      <alignment horizontal="center" vertical="center"/>
      <protection hidden="1"/>
    </xf>
    <xf numFmtId="0" fontId="9" fillId="34" borderId="14" xfId="0" applyFont="1" applyFill="1" applyBorder="1" applyAlignment="1" applyProtection="1">
      <alignment horizontal="center" vertical="center"/>
      <protection hidden="1"/>
    </xf>
    <xf numFmtId="0" fontId="9" fillId="34" borderId="15" xfId="0" applyFont="1" applyFill="1" applyBorder="1" applyAlignment="1" applyProtection="1">
      <alignment horizontal="center" vertical="center"/>
      <protection hidden="1"/>
    </xf>
    <xf numFmtId="0" fontId="19" fillId="32" borderId="0" xfId="50" applyFont="1" applyFill="1" applyAlignment="1" applyProtection="1">
      <alignment horizontal="left" vertical="center" wrapText="1"/>
      <protection hidden="1"/>
    </xf>
    <xf numFmtId="0" fontId="13" fillId="32" borderId="0" xfId="50" applyFont="1" applyFill="1" applyAlignment="1" applyProtection="1">
      <alignment horizontal="left" vertical="center" wrapText="1"/>
      <protection hidden="1"/>
    </xf>
    <xf numFmtId="0" fontId="0" fillId="36" borderId="0" xfId="0" applyFont="1" applyFill="1" applyAlignment="1" applyProtection="1">
      <alignment horizontal="center" vertical="center" textRotation="90" wrapText="1"/>
      <protection hidden="1"/>
    </xf>
    <xf numFmtId="0" fontId="2" fillId="32" borderId="0" xfId="0" applyFont="1" applyFill="1" applyBorder="1" applyAlignment="1" applyProtection="1">
      <alignment horizontal="center" textRotation="90"/>
      <protection/>
    </xf>
    <xf numFmtId="0" fontId="2" fillId="32" borderId="0" xfId="0" applyFont="1" applyFill="1" applyAlignment="1" applyProtection="1">
      <alignment horizontal="center" textRotation="90"/>
      <protection/>
    </xf>
    <xf numFmtId="0" fontId="0" fillId="32" borderId="16" xfId="0" applyFont="1" applyFill="1" applyBorder="1" applyAlignment="1" applyProtection="1">
      <alignment horizontal="center" vertical="center" textRotation="90" wrapText="1"/>
      <protection/>
    </xf>
    <xf numFmtId="0" fontId="0" fillId="32" borderId="17" xfId="0" applyFont="1" applyFill="1" applyBorder="1" applyAlignment="1" applyProtection="1">
      <alignment horizontal="center" vertical="center" textRotation="90" wrapText="1"/>
      <protection/>
    </xf>
    <xf numFmtId="0" fontId="0" fillId="32" borderId="18" xfId="0" applyFont="1" applyFill="1" applyBorder="1" applyAlignment="1" applyProtection="1">
      <alignment horizontal="center" vertical="center" textRotation="90" wrapText="1"/>
      <protection/>
    </xf>
    <xf numFmtId="0" fontId="0" fillId="32" borderId="12" xfId="0" applyFont="1" applyFill="1" applyBorder="1" applyAlignment="1" applyProtection="1">
      <alignment horizontal="center" vertical="center" textRotation="90" wrapText="1"/>
      <protection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rmale 2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4">
    <dxf>
      <font>
        <color indexed="22"/>
      </font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name val="Cambria"/>
        <color theme="0"/>
      </font>
      <fill>
        <patternFill>
          <bgColor theme="0"/>
        </patternFill>
      </fill>
      <border>
        <left/>
        <right/>
      </border>
    </dxf>
    <dxf>
      <font>
        <name val="Cambria"/>
        <color theme="0"/>
      </font>
      <fill>
        <patternFill>
          <bgColor theme="0"/>
        </patternFill>
      </fill>
      <border>
        <left/>
        <right/>
      </border>
    </dxf>
    <dxf>
      <font>
        <name val="Cambria"/>
        <color theme="0"/>
      </font>
      <fill>
        <patternFill patternType="solid"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name val="Cambria"/>
        <color theme="0"/>
      </font>
      <fill>
        <patternFill>
          <bgColor theme="0"/>
        </patternFill>
      </fill>
      <border>
        <left/>
        <right/>
      </border>
    </dxf>
    <dxf>
      <font>
        <name val="Cambria"/>
        <color theme="0"/>
      </font>
      <fill>
        <patternFill patternType="solid"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</border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24875" y="34194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Anforderungen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023_SYSTEMNACHWEIS_MINERGIE-ECO\4023-2_SYSTEMNACHWEIS_ME-ECO_PHASE2\4023-2_08_Berichte\Tageslichttool\4004-1_25_10125_Tageslichttool_ME_ECO_V1-4B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blick"/>
      <sheetName val="Fragenkatalog Modernisierung"/>
      <sheetName val="Tageslicht"/>
      <sheetName val="Nachweis Tageslicht"/>
      <sheetName val="Constants"/>
    </sheetNames>
    <sheetDataSet>
      <sheetData sheetId="3">
        <row r="56">
          <cell r="C56">
            <v>0.6452121140035368</v>
          </cell>
        </row>
      </sheetData>
      <sheetData sheetId="4">
        <row r="28">
          <cell r="H28" t="str">
            <v>Neubau</v>
          </cell>
        </row>
        <row r="29">
          <cell r="H29" t="str">
            <v>Modernisierung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e.admin.ch/energieetikette/04901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6"/>
  <sheetViews>
    <sheetView tabSelected="1" zoomScale="115" zoomScaleNormal="115" zoomScaleSheetLayoutView="115" workbookViewId="0" topLeftCell="A1">
      <selection activeCell="E7" sqref="E7"/>
    </sheetView>
  </sheetViews>
  <sheetFormatPr defaultColWidth="0" defaultRowHeight="12.75" zeroHeight="1"/>
  <cols>
    <col min="1" max="1" width="0.85546875" style="14" customWidth="1"/>
    <col min="2" max="2" width="4.140625" style="41" customWidth="1"/>
    <col min="3" max="3" width="8.7109375" style="14" customWidth="1"/>
    <col min="4" max="4" width="1.7109375" style="14" customWidth="1"/>
    <col min="5" max="5" width="90.140625" style="14" customWidth="1"/>
    <col min="6" max="6" width="1.28515625" style="14" customWidth="1"/>
    <col min="7" max="7" width="8.7109375" style="14" bestFit="1" customWidth="1"/>
    <col min="8" max="8" width="1.28515625" style="14" customWidth="1"/>
    <col min="9" max="9" width="8.8515625" style="14" bestFit="1" customWidth="1"/>
    <col min="10" max="10" width="2.140625" style="14" customWidth="1"/>
    <col min="11" max="11" width="11.421875" style="14" hidden="1" customWidth="1"/>
    <col min="12" max="12" width="16.140625" style="35" hidden="1" customWidth="1"/>
    <col min="13" max="13" width="3.00390625" style="14" hidden="1" customWidth="1"/>
    <col min="14" max="16384" width="11.421875" style="14" hidden="1" customWidth="1"/>
  </cols>
  <sheetData>
    <row r="1" ht="6" customHeight="1"/>
    <row r="2" spans="3:12" ht="26.25">
      <c r="C2" s="43" t="s">
        <v>14</v>
      </c>
      <c r="D2" s="4"/>
      <c r="E2" s="4"/>
      <c r="F2" s="4"/>
      <c r="G2" s="4"/>
      <c r="H2" s="4"/>
      <c r="I2" s="4"/>
      <c r="J2" s="4"/>
      <c r="K2" s="7"/>
      <c r="L2" s="36"/>
    </row>
    <row r="3" spans="3:12" ht="18">
      <c r="C3" s="15" t="s">
        <v>15</v>
      </c>
      <c r="F3" s="5"/>
      <c r="G3" s="5"/>
      <c r="H3" s="5"/>
      <c r="I3" s="5"/>
      <c r="J3" s="5"/>
      <c r="K3" s="5"/>
      <c r="L3" s="36"/>
    </row>
    <row r="4" spans="4:12" ht="12" customHeight="1">
      <c r="D4" s="5"/>
      <c r="E4" s="5"/>
      <c r="F4" s="5"/>
      <c r="G4" s="5"/>
      <c r="H4" s="5"/>
      <c r="I4" s="5"/>
      <c r="J4" s="5"/>
      <c r="K4" s="5"/>
      <c r="L4" s="36"/>
    </row>
    <row r="5" spans="2:28" s="5" customFormat="1" ht="66" customHeight="1">
      <c r="B5" s="42"/>
      <c r="C5" s="68" t="s">
        <v>16</v>
      </c>
      <c r="D5" s="69"/>
      <c r="E5" s="69"/>
      <c r="G5" s="62" t="s">
        <v>17</v>
      </c>
      <c r="H5" s="62"/>
      <c r="I5" s="62"/>
      <c r="J5" s="7"/>
      <c r="L5" s="3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2:28" s="5" customFormat="1" ht="12" customHeight="1">
      <c r="B6" s="42"/>
      <c r="C6" s="14"/>
      <c r="G6" s="13"/>
      <c r="H6" s="13"/>
      <c r="I6" s="13"/>
      <c r="J6" s="7"/>
      <c r="L6" s="3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2:28" s="5" customFormat="1" ht="18" customHeight="1">
      <c r="B7" s="42"/>
      <c r="C7" s="16" t="s">
        <v>18</v>
      </c>
      <c r="E7" s="23"/>
      <c r="G7" s="63">
        <f ca="1">TODAY()</f>
        <v>42732</v>
      </c>
      <c r="H7" s="64"/>
      <c r="I7" s="64"/>
      <c r="J7" s="7"/>
      <c r="L7" s="3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2:28" s="5" customFormat="1" ht="9.75" customHeight="1">
      <c r="B8" s="42"/>
      <c r="C8" s="16"/>
      <c r="E8" s="9"/>
      <c r="H8" s="7"/>
      <c r="I8" s="7"/>
      <c r="J8" s="7"/>
      <c r="L8" s="3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2:28" s="5" customFormat="1" ht="18" customHeight="1">
      <c r="B9" s="42"/>
      <c r="C9" s="16" t="s">
        <v>19</v>
      </c>
      <c r="E9" s="22"/>
      <c r="H9" s="7"/>
      <c r="I9" s="7"/>
      <c r="J9" s="7"/>
      <c r="L9" s="3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0:11" ht="9.75" customHeight="1">
      <c r="J10" s="5"/>
      <c r="K10" s="5"/>
    </row>
    <row r="11" spans="3:11" ht="15.75" customHeight="1">
      <c r="C11" s="10" t="s">
        <v>20</v>
      </c>
      <c r="E11" s="2"/>
      <c r="F11" s="8"/>
      <c r="G11" s="5"/>
      <c r="H11" s="5"/>
      <c r="I11" s="5"/>
      <c r="J11" s="3"/>
      <c r="K11" s="3"/>
    </row>
    <row r="12" spans="3:11" ht="6" customHeight="1">
      <c r="C12" s="5"/>
      <c r="D12" s="5"/>
      <c r="E12" s="5"/>
      <c r="F12" s="5"/>
      <c r="G12" s="5"/>
      <c r="H12" s="5"/>
      <c r="I12" s="5"/>
      <c r="J12" s="3"/>
      <c r="K12" s="3"/>
    </row>
    <row r="13" spans="3:11" ht="33" customHeight="1">
      <c r="C13" s="17" t="s">
        <v>21</v>
      </c>
      <c r="E13" s="2"/>
      <c r="F13" s="8"/>
      <c r="G13" s="5"/>
      <c r="H13" s="5"/>
      <c r="I13" s="5"/>
      <c r="J13" s="3"/>
      <c r="K13" s="3"/>
    </row>
    <row r="14" spans="10:12" ht="5.25" customHeight="1">
      <c r="J14" s="3"/>
      <c r="K14" s="3"/>
      <c r="L14" s="38"/>
    </row>
    <row r="15" spans="3:12" ht="13.5" customHeight="1">
      <c r="C15" s="44" t="s">
        <v>38</v>
      </c>
      <c r="E15" s="44" t="s">
        <v>39</v>
      </c>
      <c r="G15" s="44" t="s">
        <v>40</v>
      </c>
      <c r="I15" s="44" t="s">
        <v>41</v>
      </c>
      <c r="J15" s="3"/>
      <c r="K15" s="3" t="s">
        <v>9</v>
      </c>
      <c r="L15" s="39"/>
    </row>
    <row r="16" spans="2:12" ht="25.5" customHeight="1">
      <c r="B16" s="41">
        <v>1</v>
      </c>
      <c r="C16" s="70" t="s">
        <v>42</v>
      </c>
      <c r="D16" s="3"/>
      <c r="E16" s="31" t="str">
        <f>Referenz!B8</f>
        <v>WC con sciacquone a due flussi o con comando d'interruzione del risciacquo ("si"- tutti gli apparecchi, "in parte"- almeno 50% degli apparecchi) </v>
      </c>
      <c r="F16" s="3"/>
      <c r="G16" s="32">
        <f>INDEX(Referenz!$D$8:$J$24,B16,Nutzung)</f>
        <v>4</v>
      </c>
      <c r="H16" s="3"/>
      <c r="I16" s="33"/>
      <c r="J16" s="3"/>
      <c r="K16" s="3">
        <f>IF(OR(I16="No",I16="N/A",I16=""),0,IF(I16="in parte",INDEX(Referenz!$D$8:$J$24,B16,Nutzung+4),INDEX(Referenz!$D$8:$J$24,B16,Nutzung)))</f>
        <v>0</v>
      </c>
      <c r="L16" s="40" t="s">
        <v>10</v>
      </c>
    </row>
    <row r="17" spans="2:12" ht="38.25">
      <c r="B17" s="41">
        <v>2</v>
      </c>
      <c r="C17" s="70"/>
      <c r="D17" s="3"/>
      <c r="E17" s="19" t="str">
        <f>Referenz!B9</f>
        <v>Orinatoi senza acqua o orinatoi con flusso di un litro (se la manutenzione é garantita) o orinatoi con risciacquo automatico al posto dello sciacquone (senza risciacquo sincronizzato del gruppo orinatoi!) ("si"- tutti gli apparecchi, "in parte"- almeno 50% degli apparecchi, "N/A - orinatoi non previsti)  </v>
      </c>
      <c r="F17" s="3"/>
      <c r="G17" s="20">
        <f>INDEX(Referenz!$D$8:$J$24,B17,Nutzung)</f>
        <v>8</v>
      </c>
      <c r="H17" s="3"/>
      <c r="I17" s="33"/>
      <c r="J17" s="3"/>
      <c r="K17" s="3">
        <f>IF(OR(I17="No",I17="N/A",I17=""),0,IF(I17="in parte",INDEX(Referenz!$D$8:$J$24,B17,Nutzung+4),INDEX(Referenz!$D$8:$J$24,B17,Nutzung)))</f>
        <v>0</v>
      </c>
      <c r="L17" s="40" t="s">
        <v>1</v>
      </c>
    </row>
    <row r="18" spans="2:12" ht="25.5">
      <c r="B18" s="41">
        <v>3</v>
      </c>
      <c r="C18" s="70"/>
      <c r="D18" s="3"/>
      <c r="E18" s="31" t="str">
        <f>Referenz!B10</f>
        <v>Vasche da bagno con la possibilità di fare la doccia ("Si"- più del 90% delle vasche da bagno; "N/A"- Non sono previste vasche da bagno)</v>
      </c>
      <c r="F18" s="3"/>
      <c r="G18" s="32">
        <f>INDEX(Referenz!$D$8:$F$24,B18,Nutzung)</f>
        <v>0</v>
      </c>
      <c r="H18" s="3"/>
      <c r="I18" s="6"/>
      <c r="J18" s="3"/>
      <c r="K18" s="3">
        <f>IF(OR(I18="No",I18="N/A",I18=""),0,IF(I18="in parte",INDEX(Referenz!$D$8:$J$24,B18,Nutzung+4),INDEX(Referenz!$D$8:$J$24,B18,Nutzung)))</f>
        <v>0</v>
      </c>
      <c r="L18" s="40" t="s">
        <v>0</v>
      </c>
    </row>
    <row r="19" spans="2:12" ht="25.5">
      <c r="B19" s="41">
        <v>4</v>
      </c>
      <c r="C19" s="70"/>
      <c r="D19" s="3"/>
      <c r="E19" s="19" t="str">
        <f>Referenz!B11</f>
        <v>Lavandini per le pulizie con miscelatore a doppia manopola  ('si' - più del 90% ; 'N/A' - non sono previsti lavandini di questo tipo.)</v>
      </c>
      <c r="F19" s="3"/>
      <c r="G19" s="20">
        <f>INDEX(Referenz!$D$8:$F$24,B19,Nutzung)</f>
        <v>3</v>
      </c>
      <c r="H19" s="3"/>
      <c r="I19" s="6"/>
      <c r="J19" s="3"/>
      <c r="K19" s="3">
        <f>IF(OR(I19="No",I19="N/A",I19=""),0,IF(I19="in parte",INDEX(Referenz!$D$8:$J$24,B19,Nutzung+4),INDEX(Referenz!$D$8:$J$24,B19,Nutzung)))</f>
        <v>0</v>
      </c>
      <c r="L19" s="40">
        <f>IF(E11=L16,1,IF(E11=L17,3,2))</f>
        <v>2</v>
      </c>
    </row>
    <row r="20" spans="2:12" ht="19.5" customHeight="1">
      <c r="B20" s="41">
        <v>5</v>
      </c>
      <c r="C20" s="70"/>
      <c r="D20" s="3"/>
      <c r="E20" s="31" t="str">
        <f>Referenz!B12</f>
        <v>Lavatrici con etichetta energetica classe AAA ("N/A"- lavatrice non prevista) </v>
      </c>
      <c r="F20" s="3"/>
      <c r="G20" s="32">
        <f>INDEX(Referenz!$D$8:$F$24,B20,Nutzung)</f>
        <v>3</v>
      </c>
      <c r="H20" s="3"/>
      <c r="I20" s="6"/>
      <c r="J20" s="3"/>
      <c r="K20" s="3">
        <f>IF(OR(I20="No",I20="N/A",I20=""),0,IF(I20="in parte",INDEX(Referenz!$D$8:$J$24,B20,Nutzung+4),INDEX(Referenz!$D$8:$J$24,B20,Nutzung)))</f>
        <v>0</v>
      </c>
      <c r="L20" s="39"/>
    </row>
    <row r="21" spans="2:12" ht="19.5" customHeight="1">
      <c r="B21" s="41">
        <v>6</v>
      </c>
      <c r="C21" s="70"/>
      <c r="D21" s="3"/>
      <c r="E21" s="19" t="str">
        <f>Referenz!B13</f>
        <v>Lavastoviglie con etichetta energetica classe AAA ("N/A")- lavastoviglie non prevista)</v>
      </c>
      <c r="F21" s="3"/>
      <c r="G21" s="20">
        <f>INDEX(Referenz!$D$8:$F$24,B21,Nutzung)</f>
        <v>4</v>
      </c>
      <c r="H21" s="3"/>
      <c r="I21" s="6"/>
      <c r="J21" s="3"/>
      <c r="K21" s="3">
        <f>IF(OR(I21="No",I21="N/A",I21=""),0,IF(I21="in parte",INDEX(Referenz!$D$8:$J$24,B21,Nutzung+4),INDEX(Referenz!$D$8:$J$24,B21,Nutzung)))</f>
        <v>0</v>
      </c>
      <c r="L21" s="39"/>
    </row>
    <row r="22" spans="2:12" ht="18">
      <c r="B22" s="41">
        <v>7</v>
      </c>
      <c r="C22" s="70"/>
      <c r="D22" s="3"/>
      <c r="E22" s="31">
        <f>Referenz!B14</f>
        <v>0</v>
      </c>
      <c r="F22" s="3"/>
      <c r="G22" s="32">
        <f>INDEX(Referenz!$D$8:$F$24,B22,Nutzung)</f>
        <v>0</v>
      </c>
      <c r="H22" s="3"/>
      <c r="I22" s="3"/>
      <c r="J22" s="3"/>
      <c r="K22" s="3">
        <f>IF(OR(I22="No",I22="N/A",I22=""),0,IF(I22="in parte",INDEX(Referenz!$D$8:$J$24,B22,Nutzung+4),INDEX(Referenz!$D$8:$J$24,B22,Nutzung)))</f>
        <v>0</v>
      </c>
      <c r="L22" s="38"/>
    </row>
    <row r="23" spans="2:12" ht="4.5" customHeight="1" hidden="1">
      <c r="B23" s="41">
        <v>8</v>
      </c>
      <c r="C23" s="34"/>
      <c r="D23" s="3"/>
      <c r="E23" s="19">
        <f>Referenz!B15</f>
        <v>0</v>
      </c>
      <c r="F23" s="3"/>
      <c r="G23" s="20">
        <f>INDEX(Referenz!$D$8:$F$24,B23,Nutzung)</f>
        <v>0</v>
      </c>
      <c r="H23" s="3"/>
      <c r="I23" s="6"/>
      <c r="J23" s="3"/>
      <c r="K23" s="3">
        <f>IF(OR(I23="Nein",I23="N/A",I23=""),0,IF(I23="zum Teil",INDEX(Referenz!$D$8:$J$24,B23,Nutzung+4),INDEX(Referenz!$D$8:$J$24,B23,Nutzung)))</f>
        <v>0</v>
      </c>
      <c r="L23" s="38"/>
    </row>
    <row r="24" spans="3:12" ht="9" customHeight="1">
      <c r="C24" s="21"/>
      <c r="D24" s="3"/>
      <c r="E24" s="19"/>
      <c r="F24" s="3"/>
      <c r="G24" s="20"/>
      <c r="H24" s="3"/>
      <c r="I24" s="20"/>
      <c r="J24" s="3"/>
      <c r="K24" s="3">
        <f>IF(OR(I24="Nein",I24="N/A",I24=""),0,IF(I24="zum Teil",INDEX(Referenz!$D$8:$J$24,B24,Nutzung+4),INDEX(Referenz!$D$8:$J$24,B24,Nutzung)))</f>
        <v>0</v>
      </c>
      <c r="L24" s="38"/>
    </row>
    <row r="25" spans="2:12" ht="19.5" customHeight="1">
      <c r="B25" s="41">
        <v>9</v>
      </c>
      <c r="C25" s="60" t="s">
        <v>43</v>
      </c>
      <c r="D25" s="3"/>
      <c r="E25" s="31" t="str">
        <f>Referenz!B16</f>
        <v>Miscelatori termostatici e/o monocomando ("si"- tutti i miscelatori, "in parte"- più del 50% dei miscelatori) </v>
      </c>
      <c r="F25" s="3"/>
      <c r="G25" s="32">
        <f>INDEX(Referenz!$D$8:$F$24,B25,Nutzung)</f>
        <v>6</v>
      </c>
      <c r="H25" s="3"/>
      <c r="I25" s="6"/>
      <c r="J25" s="3"/>
      <c r="K25" s="3">
        <f>IF(OR(I25="No",I25="N/A",I25=""),0,IF(I25="in parte",INDEX(Referenz!$D$8:$J$24,B25,Nutzung+4),INDEX(Referenz!$D$8:$J$24,B25,Nutzung)))</f>
        <v>0</v>
      </c>
      <c r="L25" s="38"/>
    </row>
    <row r="26" spans="2:12" ht="18">
      <c r="B26" s="41">
        <v>10</v>
      </c>
      <c r="C26" s="60"/>
      <c r="D26" s="3"/>
      <c r="E26" s="19" t="str">
        <f>Referenz!B17</f>
        <v>Rubinetteria automatica (con sensore) ("si"- tutti i rubinetti, "in parte"- più del 50% dei rubinetti)</v>
      </c>
      <c r="F26" s="3"/>
      <c r="G26" s="20">
        <f>INDEX(Referenz!$D$8:$F$24,B26,Nutzung)</f>
        <v>5</v>
      </c>
      <c r="H26" s="3"/>
      <c r="I26" s="6"/>
      <c r="J26" s="3"/>
      <c r="K26" s="3">
        <f>IF(OR(I26="No",I26="N/A",I26=""),0,IF(I26="in parte",INDEX(Referenz!$D$8:$J$24,B26,Nutzung+4),INDEX(Referenz!$D$8:$J$24,B26,Nutzung)))</f>
        <v>0</v>
      </c>
      <c r="L26" s="38"/>
    </row>
    <row r="27" spans="2:12" ht="25.5">
      <c r="B27" s="41">
        <v>11</v>
      </c>
      <c r="C27" s="60"/>
      <c r="D27" s="3"/>
      <c r="E27" s="31" t="str">
        <f>Referenz!B18</f>
        <v>Temporizzatore per le docce ('si' - tutte le docce, 'in parte' - più del 50% delle docce, 'N/A' - non sono previste docce)</v>
      </c>
      <c r="F27" s="3"/>
      <c r="G27" s="32">
        <f>INDEX(Referenz!$D$8:$F$24,B27,Nutzung)</f>
        <v>4</v>
      </c>
      <c r="H27" s="3"/>
      <c r="I27" s="33"/>
      <c r="J27" s="3"/>
      <c r="K27" s="3">
        <f>IF(OR(I27="No",I27="N/A",I27=""),0,IF(I27="in parte",INDEX(Referenz!$D$8:$J$24,B27,Nutzung+4),INDEX(Referenz!$D$8:$J$24,B27,Nutzung)))</f>
        <v>0</v>
      </c>
      <c r="L27" s="38"/>
    </row>
    <row r="28" spans="2:12" ht="19.5" customHeight="1">
      <c r="B28" s="41">
        <v>12</v>
      </c>
      <c r="C28" s="60"/>
      <c r="D28" s="3"/>
      <c r="E28" s="19" t="str">
        <f>Referenz!B19</f>
        <v>Apparecchi per il risparmio dell'acqua nelle docce ('N/A' - non sono previste docce)</v>
      </c>
      <c r="F28" s="3"/>
      <c r="G28" s="20">
        <f>INDEX(Referenz!$D$8:$F$24,B28,Nutzung)</f>
        <v>5</v>
      </c>
      <c r="H28" s="3"/>
      <c r="I28" s="6"/>
      <c r="J28" s="3"/>
      <c r="K28" s="3">
        <f>IF(OR(I28="No",I28="N/A",I28=""),0,IF(I28="in parte",INDEX(Referenz!$D$8:$J$24,B28,Nutzung+4),INDEX(Referenz!$D$8:$J$24,B28,Nutzung)))</f>
        <v>0</v>
      </c>
      <c r="L28" s="38"/>
    </row>
    <row r="29" spans="2:12" ht="63.75">
      <c r="B29" s="41">
        <v>13</v>
      </c>
      <c r="C29" s="60"/>
      <c r="D29" s="3"/>
      <c r="E29" s="31" t="str">
        <f>Referenz!B20</f>
        <v>Conteggi del cosumo in base alle unità funzionali (Unità funzionale p.es. palestre, aule, superfici di circolazione, ecc. per scuole) Istallazione di:
- contatori d'acqua calda
- contatori d'acqua fredda 
("in parte" - previsti come opzione, ev. istallazione di un raccordo; 'N/A' - locatario intividuale)</v>
      </c>
      <c r="F29" s="3"/>
      <c r="G29" s="32">
        <f>INDEX(Referenz!$D$8:$F$24,B29,Nutzung)</f>
        <v>4</v>
      </c>
      <c r="H29" s="3"/>
      <c r="I29" s="6"/>
      <c r="J29" s="3"/>
      <c r="K29" s="3">
        <f>IF(OR(I29="No",I29="N/A",I29=""),0,IF(I29="in parte",INDEX(Referenz!$D$8:$J$24,B29,Nutzung+4),INDEX(Referenz!$D$8:$J$24,B29,Nutzung)))</f>
        <v>0</v>
      </c>
      <c r="L29" s="38"/>
    </row>
    <row r="30" spans="2:12" ht="25.5">
      <c r="B30" s="41">
        <v>14</v>
      </c>
      <c r="C30" s="60"/>
      <c r="D30" s="3"/>
      <c r="E30" s="19" t="str">
        <f>Referenz!B21</f>
        <v>Rubinetteria con una buona etichetta energetica ("si"- tutti i rubinetti in classe A, "in parte" - tutti i rubinetti in classe "A" e "B")</v>
      </c>
      <c r="F30" s="3"/>
      <c r="G30" s="20">
        <f>INDEX(Referenz!$D$8:$F$24,B30,Nutzung)</f>
        <v>5</v>
      </c>
      <c r="H30" s="3"/>
      <c r="I30" s="33"/>
      <c r="J30" s="3"/>
      <c r="K30" s="3">
        <f>IF(OR(I30="No",I30="N/A",I30=""),0,IF(I30="in parte",INDEX(Referenz!$D$8:$J$24,B30,Nutzung+4),INDEX(Referenz!$D$8:$J$24,B30,Nutzung)))</f>
        <v>0</v>
      </c>
      <c r="L30" s="38"/>
    </row>
    <row r="31" spans="3:12" ht="9" customHeight="1">
      <c r="C31" s="21"/>
      <c r="D31" s="3"/>
      <c r="E31" s="19"/>
      <c r="F31" s="3"/>
      <c r="G31" s="20"/>
      <c r="H31" s="3"/>
      <c r="I31" s="20"/>
      <c r="J31" s="3"/>
      <c r="K31" s="3">
        <f>IF(OR(I31="No",I31="N/A",I31=""),0,IF(I31="in parte",INDEX(Referenz!$D$8:$J$24,B31,Nutzung+4),INDEX(Referenz!$D$8:$J$24,B31,Nutzung)))</f>
        <v>0</v>
      </c>
      <c r="L31" s="38"/>
    </row>
    <row r="32" spans="2:12" ht="25.5" customHeight="1">
      <c r="B32" s="41">
        <v>15</v>
      </c>
      <c r="C32" s="61" t="s">
        <v>44</v>
      </c>
      <c r="D32" s="18"/>
      <c r="E32" s="31" t="str">
        <f>Referenz!B22</f>
        <v>Gli sciaquoni dei WC sono raccordati acque piovane/acque grige ("si"- tutti gli sciacquoni sono collegati, "in parte" - almeno 50% degli sciacquoni sono collegati)</v>
      </c>
      <c r="F32" s="3"/>
      <c r="G32" s="32">
        <f>INDEX(Referenz!$D$8:$F$24,B32,Nutzung)</f>
        <v>16</v>
      </c>
      <c r="H32" s="3"/>
      <c r="I32" s="33"/>
      <c r="J32" s="3"/>
      <c r="K32" s="3">
        <f>IF(OR(I32="No",I32="N/A",I32=""),0,IF(I32="in parte",INDEX(Referenz!$D$8:$J$24,B32,Nutzung+4),INDEX(Referenz!$D$8:$J$24,B32,Nutzung)))</f>
        <v>0</v>
      </c>
      <c r="L32" s="38"/>
    </row>
    <row r="33" spans="2:12" ht="25.5">
      <c r="B33" s="41">
        <v>16</v>
      </c>
      <c r="C33" s="61"/>
      <c r="D33" s="18"/>
      <c r="E33" s="19" t="str">
        <f>Referenz!B23</f>
        <v>Recupero delle acque piovane / acque grigie in serbatoi appropriati per le lavatrici ('Si' - tutte le lavatrici sono connesse 'in parte' - più del 50% delle lavatrici collegate, 'N/A' - non sono previste lavatrici)</v>
      </c>
      <c r="F33" s="18"/>
      <c r="G33" s="20">
        <f>INDEX(Referenz!$D$8:$F$24,B33,Nutzung)</f>
        <v>3</v>
      </c>
      <c r="H33" s="18"/>
      <c r="I33" s="33"/>
      <c r="J33" s="18"/>
      <c r="K33" s="3">
        <f>IF(OR(I33="No",I33="N/A",I33=""),0,IF(I33="in parte",INDEX(Referenz!$D$8:$J$24,B33,Nutzung+4),INDEX(Referenz!$D$8:$J$24,B33,Nutzung)))</f>
        <v>0</v>
      </c>
      <c r="L33" s="38"/>
    </row>
    <row r="34" spans="2:11" ht="25.5">
      <c r="B34" s="41">
        <v>17</v>
      </c>
      <c r="C34" s="61"/>
      <c r="E34" s="31" t="str">
        <f>Referenz!B24</f>
        <v>Recupero delle acque piovane / acque grigie in serbatoi appropriati per irrigare il giardino ('N/A' - non è presente il giardino)</v>
      </c>
      <c r="G34" s="32">
        <f>INDEX(Referenz!$D$8:$F$24,B34,Nutzung)</f>
        <v>6</v>
      </c>
      <c r="I34" s="33"/>
      <c r="K34" s="3">
        <f>IF(OR(I34="No",I34="N/A",I34=""),0,IF(I34="in parte",INDEX(Referenz!$D$8:$J$24,B34,Nutzung+4),INDEX(Referenz!$D$8:$J$24,B34,Nutzung)))</f>
        <v>0</v>
      </c>
    </row>
    <row r="35" ht="9" customHeight="1"/>
    <row r="36" spans="3:9" ht="15" customHeight="1">
      <c r="C36" s="29" t="s">
        <v>36</v>
      </c>
      <c r="D36" s="29"/>
      <c r="E36" s="30"/>
      <c r="F36" s="30"/>
      <c r="G36" s="30">
        <f>SUM(K16:K34)</f>
        <v>0</v>
      </c>
      <c r="H36" s="30"/>
      <c r="I36" s="30"/>
    </row>
    <row r="37" spans="3:9" ht="15" customHeight="1">
      <c r="C37" s="25" t="s">
        <v>37</v>
      </c>
      <c r="D37" s="25"/>
      <c r="E37" s="25"/>
      <c r="F37" s="27"/>
      <c r="G37" s="27">
        <f>ROUND((SUM(G16:G34)-SUMIF(I16:I34,"N/A",G16:G34))*0.5,0)</f>
        <v>38</v>
      </c>
      <c r="H37" s="27"/>
      <c r="I37" s="28">
        <f>IF(G36&lt;G37,0,1)</f>
        <v>0</v>
      </c>
    </row>
    <row r="38" spans="3:9" ht="15" customHeight="1">
      <c r="C38" s="25" t="s">
        <v>48</v>
      </c>
      <c r="D38" s="26"/>
      <c r="E38" s="25"/>
      <c r="F38" s="27"/>
      <c r="G38" s="27">
        <f>ROUND((SUM(G16:G34)-SUMIF(I16:I34,"N/A",G16:G34))*0.7,0)</f>
        <v>53</v>
      </c>
      <c r="H38" s="27"/>
      <c r="I38" s="28">
        <f>IF(G36&lt;G38,0,1)</f>
        <v>0</v>
      </c>
    </row>
    <row r="39" ht="3" customHeight="1"/>
    <row r="40" ht="15" customHeight="1">
      <c r="C40" s="24" t="s">
        <v>8</v>
      </c>
    </row>
    <row r="41" ht="9" customHeight="1"/>
    <row r="42" spans="3:9" ht="17.25" customHeight="1">
      <c r="C42" s="65" t="s">
        <v>46</v>
      </c>
      <c r="D42" s="66"/>
      <c r="E42" s="66"/>
      <c r="F42" s="66"/>
      <c r="G42" s="66"/>
      <c r="H42" s="66"/>
      <c r="I42" s="67"/>
    </row>
    <row r="43" spans="3:9" ht="6" customHeight="1">
      <c r="C43" s="18"/>
      <c r="D43" s="18"/>
      <c r="E43" s="18"/>
      <c r="F43" s="3"/>
      <c r="G43" s="3"/>
      <c r="H43" s="3"/>
      <c r="I43" s="3"/>
    </row>
    <row r="44" spans="3:9" ht="17.25" customHeight="1">
      <c r="C44" s="59" t="str">
        <f>"Requisito GN09/GM09 (Concetto per la gestione e il risparmio dell'acqua, livello 1) "&amp;IF(I37=1,"","non")&amp;" soddisfatto"</f>
        <v>Requisito GN09/GM09 (Concetto per la gestione e il risparmio dell'acqua, livello 1) non soddisfatto</v>
      </c>
      <c r="D44" s="59"/>
      <c r="E44" s="59"/>
      <c r="F44" s="59"/>
      <c r="G44" s="59"/>
      <c r="H44" s="59"/>
      <c r="I44" s="59"/>
    </row>
    <row r="45" spans="3:9" ht="6" customHeight="1">
      <c r="C45" s="3"/>
      <c r="D45" s="3"/>
      <c r="E45" s="3"/>
      <c r="F45" s="3"/>
      <c r="G45" s="3"/>
      <c r="H45" s="3"/>
      <c r="I45" s="3"/>
    </row>
    <row r="46" spans="3:9" ht="17.25" customHeight="1">
      <c r="C46" s="59" t="str">
        <f>"Requisito GN10/GM10 (Concetto per la gestione e il risparmio dell'acqua, livello 2) "&amp;IF(I38=1,"","non")&amp;" soddisfatto"</f>
        <v>Requisito GN10/GM10 (Concetto per la gestione e il risparmio dell'acqua, livello 2) non soddisfatto</v>
      </c>
      <c r="D46" s="59"/>
      <c r="E46" s="59"/>
      <c r="F46" s="59"/>
      <c r="G46" s="59"/>
      <c r="H46" s="59"/>
      <c r="I46" s="59"/>
    </row>
    <row r="47" ht="4.5" customHeight="1"/>
    <row r="48" ht="12.75" hidden="1"/>
  </sheetData>
  <sheetProtection password="A902" sheet="1" selectLockedCells="1"/>
  <mergeCells count="9">
    <mergeCell ref="C44:I44"/>
    <mergeCell ref="C46:I46"/>
    <mergeCell ref="C25:C30"/>
    <mergeCell ref="C32:C34"/>
    <mergeCell ref="G5:I5"/>
    <mergeCell ref="G7:I7"/>
    <mergeCell ref="C42:I42"/>
    <mergeCell ref="C5:E5"/>
    <mergeCell ref="C16:C22"/>
  </mergeCells>
  <conditionalFormatting sqref="E17 E33:E34 E19:E28 E30:E31">
    <cfRule type="expression" priority="21" dxfId="10" stopIfTrue="1">
      <formula>AND($F17=0,$G17=0)</formula>
    </cfRule>
  </conditionalFormatting>
  <conditionalFormatting sqref="E16 E18 E32 E34 E20:E29">
    <cfRule type="expression" priority="20" dxfId="11" stopIfTrue="1">
      <formula>AND($F16=0,$G16=0)</formula>
    </cfRule>
  </conditionalFormatting>
  <conditionalFormatting sqref="G16:G34">
    <cfRule type="expression" priority="19" dxfId="12" stopIfTrue="1">
      <formula>AND($F16=0,$G16=0)</formula>
    </cfRule>
  </conditionalFormatting>
  <conditionalFormatting sqref="I16:I21 I23:I34">
    <cfRule type="expression" priority="18" dxfId="13" stopIfTrue="1">
      <formula>AND(F16=0,G16=0)</formula>
    </cfRule>
  </conditionalFormatting>
  <conditionalFormatting sqref="E30">
    <cfRule type="expression" priority="6" dxfId="11" stopIfTrue="1">
      <formula>AND($F30=0,$G30=0)</formula>
    </cfRule>
  </conditionalFormatting>
  <conditionalFormatting sqref="I31">
    <cfRule type="expression" priority="5" dxfId="12" stopIfTrue="1">
      <formula>AND($F31=0,$G31=0)</formula>
    </cfRule>
  </conditionalFormatting>
  <conditionalFormatting sqref="I24">
    <cfRule type="expression" priority="4" dxfId="12" stopIfTrue="1">
      <formula>AND($F24=0,$G24=0)</formula>
    </cfRule>
  </conditionalFormatting>
  <conditionalFormatting sqref="C44">
    <cfRule type="expression" priority="3" dxfId="1" stopIfTrue="1">
      <formula>$I$37=1</formula>
    </cfRule>
  </conditionalFormatting>
  <conditionalFormatting sqref="C46">
    <cfRule type="expression" priority="2" dxfId="1" stopIfTrue="1">
      <formula>$I$38=1</formula>
    </cfRule>
  </conditionalFormatting>
  <conditionalFormatting sqref="C34">
    <cfRule type="expression" priority="1" dxfId="0" stopIfTrue="1">
      <formula>AND(H34=0,I34=0)</formula>
    </cfRule>
  </conditionalFormatting>
  <dataValidations count="5">
    <dataValidation type="list" allowBlank="1" showInputMessage="1" showErrorMessage="1" sqref="I23">
      <formula1>boolean</formula1>
    </dataValidation>
    <dataValidation type="list" allowBlank="1" showInputMessage="1" showErrorMessage="1" sqref="E11:E12">
      <formula1>$L$16:$L$18</formula1>
    </dataValidation>
    <dataValidation type="list" allowBlank="1" showInputMessage="1" showErrorMessage="1" sqref="I17 I27 I33:I34 I29">
      <formula1>boolean3</formula1>
    </dataValidation>
    <dataValidation type="list" allowBlank="1" showInputMessage="1" showErrorMessage="1" sqref="I16 I32 I25:I26 I30">
      <formula1>boolean2</formula1>
    </dataValidation>
    <dataValidation type="list" allowBlank="1" showInputMessage="1" showErrorMessage="1" sqref="I18:I21 I28">
      <formula1>boolean1</formula1>
    </dataValidation>
  </dataValidations>
  <hyperlinks>
    <hyperlink ref="C40" r:id="rId1" display="* Link: http://www.bfe.admin.ch/energieetikette/04901/"/>
  </hyperlinks>
  <printOptions/>
  <pageMargins left="0.7874015748031497" right="0.7874015748031497" top="0.984251968503937" bottom="0.984251968503937" header="0.5118110236220472" footer="0.5118110236220472"/>
  <pageSetup fitToHeight="1" fitToWidth="1" horizontalDpi="200" verticalDpi="200" orientation="portrait" paperSize="9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130" zoomScaleSheetLayoutView="130" zoomScalePageLayoutView="0" workbookViewId="0" topLeftCell="A1">
      <selection activeCell="F5" sqref="F5:F6"/>
    </sheetView>
  </sheetViews>
  <sheetFormatPr defaultColWidth="11.421875" defaultRowHeight="12.75"/>
  <cols>
    <col min="1" max="1" width="5.00390625" style="12" customWidth="1"/>
    <col min="2" max="2" width="25.57421875" style="12" customWidth="1"/>
    <col min="3" max="3" width="2.140625" style="12" customWidth="1"/>
    <col min="4" max="6" width="9.8515625" style="12" customWidth="1"/>
    <col min="7" max="7" width="3.7109375" style="12" customWidth="1"/>
    <col min="8" max="10" width="6.7109375" style="12" customWidth="1"/>
    <col min="11" max="11" width="6.7109375" style="11" customWidth="1"/>
    <col min="12" max="13" width="6.7109375" style="12" customWidth="1"/>
    <col min="14" max="16384" width="9.140625" style="12" customWidth="1"/>
  </cols>
  <sheetData>
    <row r="1" spans="1:13" ht="12.75">
      <c r="A1" s="11"/>
      <c r="B1" s="11"/>
      <c r="C1" s="11"/>
      <c r="D1" s="77" t="s">
        <v>6</v>
      </c>
      <c r="E1" s="77"/>
      <c r="F1" s="77"/>
      <c r="H1" s="77" t="s">
        <v>7</v>
      </c>
      <c r="I1" s="77"/>
      <c r="J1" s="77"/>
      <c r="K1" s="77"/>
      <c r="L1" s="77"/>
      <c r="M1" s="77"/>
    </row>
    <row r="2" spans="1:13" ht="12.75">
      <c r="A2" s="11"/>
      <c r="C2" s="11"/>
      <c r="D2" s="77"/>
      <c r="E2" s="77"/>
      <c r="F2" s="77"/>
      <c r="H2" s="77"/>
      <c r="I2" s="77"/>
      <c r="J2" s="77"/>
      <c r="L2" s="78"/>
      <c r="M2" s="78"/>
    </row>
    <row r="3" spans="1:17" ht="12.75">
      <c r="A3" s="11"/>
      <c r="C3" s="11"/>
      <c r="D3" s="11"/>
      <c r="E3" s="11"/>
      <c r="F3" s="11"/>
      <c r="H3" s="11"/>
      <c r="I3" s="11"/>
      <c r="J3" s="11"/>
      <c r="L3" s="45"/>
      <c r="M3" s="45"/>
      <c r="O3" s="12" t="s">
        <v>11</v>
      </c>
      <c r="P3" s="12" t="s">
        <v>11</v>
      </c>
      <c r="Q3" s="11"/>
    </row>
    <row r="4" spans="1:17" ht="12.75">
      <c r="A4" s="11"/>
      <c r="C4" s="1"/>
      <c r="D4" s="72" t="s">
        <v>22</v>
      </c>
      <c r="E4" s="72" t="s">
        <v>23</v>
      </c>
      <c r="F4" s="46"/>
      <c r="H4" s="72" t="s">
        <v>22</v>
      </c>
      <c r="I4" s="72" t="s">
        <v>24</v>
      </c>
      <c r="J4" s="46"/>
      <c r="L4" s="71"/>
      <c r="M4" s="71"/>
      <c r="O4" s="12" t="s">
        <v>12</v>
      </c>
      <c r="P4" s="12" t="s">
        <v>13</v>
      </c>
      <c r="Q4" s="11"/>
    </row>
    <row r="5" spans="1:17" ht="12.75">
      <c r="A5" s="11"/>
      <c r="B5" s="47"/>
      <c r="C5" s="47"/>
      <c r="D5" s="72"/>
      <c r="E5" s="72"/>
      <c r="F5" s="72" t="s">
        <v>1</v>
      </c>
      <c r="H5" s="72"/>
      <c r="I5" s="72"/>
      <c r="J5" s="72" t="s">
        <v>25</v>
      </c>
      <c r="L5" s="71"/>
      <c r="M5" s="71"/>
      <c r="O5" s="12" t="s">
        <v>13</v>
      </c>
      <c r="P5" s="12" t="s">
        <v>5</v>
      </c>
      <c r="Q5" s="1"/>
    </row>
    <row r="6" spans="1:15" ht="12.75">
      <c r="A6" s="11"/>
      <c r="B6" s="48" t="s">
        <v>26</v>
      </c>
      <c r="C6" s="48"/>
      <c r="D6" s="72"/>
      <c r="E6" s="72"/>
      <c r="F6" s="72"/>
      <c r="H6" s="72"/>
      <c r="I6" s="72"/>
      <c r="J6" s="72"/>
      <c r="L6" s="71"/>
      <c r="M6" s="71"/>
      <c r="O6" s="12" t="s">
        <v>5</v>
      </c>
    </row>
    <row r="7" spans="1:13" ht="12.75">
      <c r="A7" s="11"/>
      <c r="B7" s="49"/>
      <c r="C7" s="49"/>
      <c r="D7" s="49"/>
      <c r="E7" s="49"/>
      <c r="F7" s="49"/>
      <c r="H7" s="49"/>
      <c r="I7" s="49"/>
      <c r="J7" s="49"/>
      <c r="L7" s="50"/>
      <c r="M7" s="50"/>
    </row>
    <row r="8" spans="1:13" ht="76.5">
      <c r="A8" s="73" t="s">
        <v>42</v>
      </c>
      <c r="B8" s="51" t="s">
        <v>27</v>
      </c>
      <c r="C8" s="52"/>
      <c r="D8" s="53">
        <v>5</v>
      </c>
      <c r="E8" s="53">
        <v>4</v>
      </c>
      <c r="F8" s="53">
        <v>4</v>
      </c>
      <c r="H8" s="53">
        <v>3</v>
      </c>
      <c r="I8" s="53">
        <v>2</v>
      </c>
      <c r="J8" s="53">
        <v>2</v>
      </c>
      <c r="K8" s="54"/>
      <c r="L8" s="55"/>
      <c r="M8" s="55"/>
    </row>
    <row r="9" spans="1:13" ht="132">
      <c r="A9" s="74"/>
      <c r="B9" s="56" t="s">
        <v>28</v>
      </c>
      <c r="C9" s="52"/>
      <c r="D9" s="53"/>
      <c r="E9" s="53">
        <v>8</v>
      </c>
      <c r="F9" s="53">
        <v>8</v>
      </c>
      <c r="H9" s="53"/>
      <c r="I9" s="53">
        <v>4</v>
      </c>
      <c r="J9" s="53">
        <v>4</v>
      </c>
      <c r="K9" s="54"/>
      <c r="L9" s="55"/>
      <c r="M9" s="55"/>
    </row>
    <row r="10" spans="1:13" ht="60">
      <c r="A10" s="74"/>
      <c r="B10" s="56" t="s">
        <v>53</v>
      </c>
      <c r="C10" s="52"/>
      <c r="D10" s="53">
        <v>4</v>
      </c>
      <c r="E10" s="53"/>
      <c r="F10" s="53"/>
      <c r="H10" s="53"/>
      <c r="I10" s="53"/>
      <c r="J10" s="53"/>
      <c r="K10" s="54"/>
      <c r="L10" s="55"/>
      <c r="M10" s="55"/>
    </row>
    <row r="11" spans="1:13" ht="60">
      <c r="A11" s="74"/>
      <c r="B11" s="56" t="s">
        <v>47</v>
      </c>
      <c r="C11" s="52"/>
      <c r="D11" s="53">
        <v>1</v>
      </c>
      <c r="E11" s="53">
        <v>3</v>
      </c>
      <c r="F11" s="53">
        <v>3</v>
      </c>
      <c r="H11" s="53"/>
      <c r="I11" s="53"/>
      <c r="J11" s="53"/>
      <c r="K11" s="54"/>
      <c r="L11" s="55"/>
      <c r="M11" s="55"/>
    </row>
    <row r="12" spans="1:13" ht="36">
      <c r="A12" s="74"/>
      <c r="B12" s="56" t="s">
        <v>29</v>
      </c>
      <c r="C12" s="52"/>
      <c r="D12" s="53">
        <v>6</v>
      </c>
      <c r="E12" s="53">
        <v>3</v>
      </c>
      <c r="F12" s="53">
        <v>3</v>
      </c>
      <c r="H12" s="57"/>
      <c r="I12" s="57"/>
      <c r="J12" s="57"/>
      <c r="K12" s="54"/>
      <c r="L12" s="55"/>
      <c r="M12" s="55"/>
    </row>
    <row r="13" spans="1:13" ht="36">
      <c r="A13" s="74"/>
      <c r="B13" s="56" t="s">
        <v>30</v>
      </c>
      <c r="C13" s="52"/>
      <c r="D13" s="53">
        <v>4</v>
      </c>
      <c r="E13" s="53">
        <v>4</v>
      </c>
      <c r="F13" s="53">
        <v>3</v>
      </c>
      <c r="H13" s="53"/>
      <c r="I13" s="53"/>
      <c r="J13" s="53"/>
      <c r="K13" s="54"/>
      <c r="L13" s="55"/>
      <c r="M13" s="55"/>
    </row>
    <row r="14" spans="1:13" ht="12.75">
      <c r="A14" s="74"/>
      <c r="B14" s="56"/>
      <c r="C14" s="52"/>
      <c r="D14" s="53"/>
      <c r="E14" s="53"/>
      <c r="F14" s="53"/>
      <c r="H14" s="53"/>
      <c r="I14" s="53"/>
      <c r="J14" s="53"/>
      <c r="K14" s="54"/>
      <c r="L14" s="55"/>
      <c r="M14" s="55"/>
    </row>
    <row r="15" spans="1:13" ht="12.75">
      <c r="A15" s="75"/>
      <c r="B15" s="56"/>
      <c r="C15" s="52"/>
      <c r="D15" s="53"/>
      <c r="E15" s="53"/>
      <c r="F15" s="53"/>
      <c r="H15" s="53"/>
      <c r="I15" s="53"/>
      <c r="J15" s="53"/>
      <c r="K15" s="54"/>
      <c r="L15" s="55"/>
      <c r="M15" s="55"/>
    </row>
    <row r="16" spans="1:13" ht="48">
      <c r="A16" s="73" t="s">
        <v>43</v>
      </c>
      <c r="B16" s="58" t="s">
        <v>31</v>
      </c>
      <c r="C16" s="52"/>
      <c r="D16" s="53">
        <v>6</v>
      </c>
      <c r="E16" s="53">
        <v>6</v>
      </c>
      <c r="F16" s="53">
        <v>6</v>
      </c>
      <c r="H16" s="53">
        <v>3</v>
      </c>
      <c r="I16" s="53">
        <v>3</v>
      </c>
      <c r="J16" s="53">
        <v>3</v>
      </c>
      <c r="K16" s="54"/>
      <c r="L16" s="55"/>
      <c r="M16" s="55"/>
    </row>
    <row r="17" spans="1:13" ht="48">
      <c r="A17" s="74"/>
      <c r="B17" s="56" t="s">
        <v>49</v>
      </c>
      <c r="C17" s="52"/>
      <c r="D17" s="53"/>
      <c r="E17" s="53">
        <v>5</v>
      </c>
      <c r="F17" s="53">
        <v>6</v>
      </c>
      <c r="H17" s="53"/>
      <c r="I17" s="53">
        <v>3</v>
      </c>
      <c r="J17" s="53">
        <v>3</v>
      </c>
      <c r="K17" s="54"/>
      <c r="L17" s="55"/>
      <c r="M17" s="55"/>
    </row>
    <row r="18" spans="1:13" ht="48">
      <c r="A18" s="74"/>
      <c r="B18" s="56" t="s">
        <v>32</v>
      </c>
      <c r="C18" s="52"/>
      <c r="D18" s="53"/>
      <c r="E18" s="53">
        <v>4</v>
      </c>
      <c r="F18" s="53">
        <v>4</v>
      </c>
      <c r="H18" s="53"/>
      <c r="I18" s="53">
        <v>2</v>
      </c>
      <c r="J18" s="53">
        <v>2</v>
      </c>
      <c r="K18" s="54"/>
      <c r="L18" s="55"/>
      <c r="M18" s="55"/>
    </row>
    <row r="19" spans="1:13" ht="36">
      <c r="A19" s="74"/>
      <c r="B19" s="56" t="s">
        <v>33</v>
      </c>
      <c r="C19" s="52"/>
      <c r="D19" s="53">
        <v>6</v>
      </c>
      <c r="E19" s="53">
        <v>5</v>
      </c>
      <c r="F19" s="53">
        <v>3</v>
      </c>
      <c r="H19" s="53"/>
      <c r="I19" s="53"/>
      <c r="J19" s="53"/>
      <c r="K19" s="54"/>
      <c r="L19" s="55"/>
      <c r="M19" s="55"/>
    </row>
    <row r="20" spans="1:13" ht="132">
      <c r="A20" s="74"/>
      <c r="B20" s="56" t="s">
        <v>50</v>
      </c>
      <c r="C20" s="52"/>
      <c r="D20" s="53">
        <v>6</v>
      </c>
      <c r="E20" s="53">
        <v>4</v>
      </c>
      <c r="F20" s="53">
        <v>4</v>
      </c>
      <c r="H20" s="53">
        <v>3</v>
      </c>
      <c r="I20" s="53">
        <v>2</v>
      </c>
      <c r="J20" s="53">
        <v>2</v>
      </c>
      <c r="K20" s="54"/>
      <c r="L20" s="55"/>
      <c r="M20" s="55"/>
    </row>
    <row r="21" spans="1:13" ht="60">
      <c r="A21" s="75"/>
      <c r="B21" s="56" t="s">
        <v>34</v>
      </c>
      <c r="C21" s="52"/>
      <c r="D21" s="53">
        <v>6</v>
      </c>
      <c r="E21" s="53">
        <v>5</v>
      </c>
      <c r="F21" s="53">
        <v>5</v>
      </c>
      <c r="H21" s="53">
        <v>4</v>
      </c>
      <c r="I21" s="53">
        <v>2</v>
      </c>
      <c r="J21" s="53">
        <v>2</v>
      </c>
      <c r="K21" s="54"/>
      <c r="L21" s="55"/>
      <c r="M21" s="55"/>
    </row>
    <row r="22" spans="1:13" ht="72">
      <c r="A22" s="76" t="s">
        <v>44</v>
      </c>
      <c r="B22" s="56" t="s">
        <v>35</v>
      </c>
      <c r="C22" s="52"/>
      <c r="D22" s="53">
        <v>16</v>
      </c>
      <c r="E22" s="53">
        <v>16</v>
      </c>
      <c r="F22" s="53">
        <v>16</v>
      </c>
      <c r="H22" s="53">
        <v>10</v>
      </c>
      <c r="I22" s="53">
        <v>8</v>
      </c>
      <c r="J22" s="53">
        <v>8</v>
      </c>
      <c r="K22" s="54"/>
      <c r="L22" s="55"/>
      <c r="M22" s="55"/>
    </row>
    <row r="23" spans="1:13" ht="84">
      <c r="A23" s="76"/>
      <c r="B23" s="56" t="s">
        <v>52</v>
      </c>
      <c r="C23" s="52"/>
      <c r="D23" s="53">
        <v>8</v>
      </c>
      <c r="E23" s="53">
        <v>3</v>
      </c>
      <c r="F23" s="53">
        <v>3</v>
      </c>
      <c r="H23" s="53">
        <v>4</v>
      </c>
      <c r="I23" s="53">
        <v>1</v>
      </c>
      <c r="J23" s="53">
        <v>1</v>
      </c>
      <c r="K23" s="54"/>
      <c r="L23" s="55"/>
      <c r="M23" s="55"/>
    </row>
    <row r="24" spans="1:13" ht="60">
      <c r="A24" s="76"/>
      <c r="B24" s="56" t="s">
        <v>51</v>
      </c>
      <c r="C24" s="52"/>
      <c r="D24" s="53">
        <v>6</v>
      </c>
      <c r="E24" s="53">
        <v>6</v>
      </c>
      <c r="F24" s="53">
        <v>6</v>
      </c>
      <c r="H24" s="53">
        <v>4</v>
      </c>
      <c r="I24" s="53">
        <v>4</v>
      </c>
      <c r="J24" s="53">
        <v>4</v>
      </c>
      <c r="K24" s="54"/>
      <c r="L24" s="55"/>
      <c r="M24" s="55"/>
    </row>
    <row r="25" spans="1:13" ht="12.75">
      <c r="A25" s="11"/>
      <c r="B25" s="11"/>
      <c r="C25" s="11"/>
      <c r="D25" s="11"/>
      <c r="E25" s="11"/>
      <c r="F25" s="11"/>
      <c r="H25" s="11"/>
      <c r="I25" s="11"/>
      <c r="J25" s="11"/>
      <c r="L25" s="45"/>
      <c r="M25" s="45"/>
    </row>
    <row r="26" spans="1:13" ht="12.75">
      <c r="A26" s="11"/>
      <c r="B26" s="11"/>
      <c r="C26" s="11"/>
      <c r="D26" s="11"/>
      <c r="E26" s="11"/>
      <c r="F26" s="11"/>
      <c r="H26" s="11"/>
      <c r="I26" s="11"/>
      <c r="J26" s="11"/>
      <c r="L26" s="45"/>
      <c r="M26" s="45"/>
    </row>
    <row r="27" spans="1:13" ht="12.75">
      <c r="A27" s="11"/>
      <c r="B27" s="11"/>
      <c r="C27" s="11"/>
      <c r="D27" s="11"/>
      <c r="E27" s="11"/>
      <c r="F27" s="11"/>
      <c r="H27" s="11"/>
      <c r="I27" s="11"/>
      <c r="J27" s="11"/>
      <c r="L27" s="45"/>
      <c r="M27" s="45"/>
    </row>
    <row r="28" spans="1:13" ht="12.75">
      <c r="A28" s="11" t="s">
        <v>2</v>
      </c>
      <c r="B28" s="11"/>
      <c r="C28" s="11"/>
      <c r="D28" s="11">
        <f>SUM(D8:D24)</f>
        <v>74</v>
      </c>
      <c r="E28" s="11">
        <f>SUM(E8:E24)</f>
        <v>76</v>
      </c>
      <c r="F28" s="11">
        <f>SUM(F8:F24)</f>
        <v>74</v>
      </c>
      <c r="H28" s="11">
        <f>SUM(H8:H24)</f>
        <v>31</v>
      </c>
      <c r="I28" s="11">
        <f>SUM(I8:I24)</f>
        <v>31</v>
      </c>
      <c r="J28" s="11">
        <f>SUM(J8:J24)</f>
        <v>31</v>
      </c>
      <c r="L28" s="45"/>
      <c r="M28" s="45"/>
    </row>
    <row r="29" spans="1:13" ht="12.75">
      <c r="A29" s="11"/>
      <c r="B29" s="11" t="s">
        <v>45</v>
      </c>
      <c r="C29" s="11"/>
      <c r="D29" s="11">
        <f>SUM(D22:D24)</f>
        <v>30</v>
      </c>
      <c r="E29" s="11">
        <f>SUM(E22:E24)</f>
        <v>25</v>
      </c>
      <c r="F29" s="11">
        <f>SUM(F22:F24)</f>
        <v>25</v>
      </c>
      <c r="H29" s="11">
        <f>SUM(H22:H24)</f>
        <v>18</v>
      </c>
      <c r="I29" s="11">
        <f>SUM(I22:I24)</f>
        <v>13</v>
      </c>
      <c r="J29" s="11">
        <f>SUM(J22:J24)</f>
        <v>13</v>
      </c>
      <c r="K29" s="11">
        <f>SUM(K22:K24)</f>
        <v>0</v>
      </c>
      <c r="L29" s="45"/>
      <c r="M29" s="45"/>
    </row>
    <row r="30" spans="1:13" ht="12.75">
      <c r="A30" s="11"/>
      <c r="B30" s="11" t="s">
        <v>3</v>
      </c>
      <c r="C30" s="11"/>
      <c r="D30" s="11">
        <f>SUM(D16:D21)</f>
        <v>24</v>
      </c>
      <c r="E30" s="11">
        <f>SUM(E16:E21)</f>
        <v>29</v>
      </c>
      <c r="F30" s="11">
        <f>SUM(F16:F21)</f>
        <v>28</v>
      </c>
      <c r="H30" s="11">
        <f>SUM(H16:H21)</f>
        <v>10</v>
      </c>
      <c r="I30" s="11">
        <f>SUM(I16:I21)</f>
        <v>12</v>
      </c>
      <c r="J30" s="11">
        <f>SUM(J16:J21)</f>
        <v>12</v>
      </c>
      <c r="K30" s="11">
        <f>SUM(K16:K21)</f>
        <v>0</v>
      </c>
      <c r="L30" s="45"/>
      <c r="M30" s="45"/>
    </row>
    <row r="31" spans="1:13" ht="12.75">
      <c r="A31" s="11"/>
      <c r="B31" s="11" t="s">
        <v>4</v>
      </c>
      <c r="C31" s="11"/>
      <c r="D31" s="11">
        <f>SUM(D8:D15)</f>
        <v>20</v>
      </c>
      <c r="E31" s="11">
        <f>SUM(E8:E15)</f>
        <v>22</v>
      </c>
      <c r="F31" s="11">
        <f>SUM(F8:F15)</f>
        <v>21</v>
      </c>
      <c r="H31" s="11">
        <f>SUM(H8:H15)</f>
        <v>3</v>
      </c>
      <c r="I31" s="11">
        <f>SUM(I8:I15)</f>
        <v>6</v>
      </c>
      <c r="J31" s="11">
        <f>SUM(J8:J15)</f>
        <v>6</v>
      </c>
      <c r="K31" s="11">
        <f>SUM(K8:K15)</f>
        <v>0</v>
      </c>
      <c r="L31" s="45"/>
      <c r="M31" s="45"/>
    </row>
    <row r="32" spans="1:13" ht="12.75">
      <c r="A32" s="11"/>
      <c r="B32" s="11"/>
      <c r="C32" s="11"/>
      <c r="D32" s="11"/>
      <c r="E32" s="11"/>
      <c r="F32" s="11"/>
      <c r="H32" s="11"/>
      <c r="I32" s="11"/>
      <c r="J32" s="11"/>
      <c r="L32" s="45"/>
      <c r="M32" s="45"/>
    </row>
    <row r="34" ht="12.75">
      <c r="D34" s="12">
        <f>0.5*D28</f>
        <v>37</v>
      </c>
    </row>
    <row r="35" ht="12.75">
      <c r="D35" s="12">
        <f>0.7*D28</f>
        <v>51.8</v>
      </c>
    </row>
  </sheetData>
  <sheetProtection password="A902" sheet="1"/>
  <mergeCells count="16">
    <mergeCell ref="D1:F1"/>
    <mergeCell ref="H1:M1"/>
    <mergeCell ref="D2:F2"/>
    <mergeCell ref="H2:J2"/>
    <mergeCell ref="L2:M2"/>
    <mergeCell ref="D4:D6"/>
    <mergeCell ref="E4:E6"/>
    <mergeCell ref="H4:H6"/>
    <mergeCell ref="I4:I6"/>
    <mergeCell ref="L4:L6"/>
    <mergeCell ref="M4:M6"/>
    <mergeCell ref="F5:F6"/>
    <mergeCell ref="J5:J6"/>
    <mergeCell ref="A8:A15"/>
    <mergeCell ref="A16:A21"/>
    <mergeCell ref="A22:A24"/>
  </mergeCells>
  <printOptions/>
  <pageMargins left="0.787401575" right="0.787401575" top="0.984251969" bottom="0.984251969" header="0.4921259845" footer="0.4921259845"/>
  <pageSetup horizontalDpi="600" verticalDpi="600" orientation="portrait" paperSize="9" scale="99" r:id="rId1"/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Intep GmbH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Org, Madis</dc:creator>
  <cp:keywords/>
  <dc:description/>
  <cp:lastModifiedBy>Magdalena Portmann</cp:lastModifiedBy>
  <cp:lastPrinted>2013-08-14T12:10:54Z</cp:lastPrinted>
  <dcterms:created xsi:type="dcterms:W3CDTF">2011-01-28T13:26:08Z</dcterms:created>
  <dcterms:modified xsi:type="dcterms:W3CDTF">2016-12-28T15:04:56Z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